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035" windowHeight="9465" activeTab="1"/>
  </bookViews>
  <sheets>
    <sheet name="Instruction" sheetId="8" r:id="rId1"/>
    <sheet name="13-14" sheetId="7" r:id="rId2"/>
  </sheets>
  <calcPr calcId="124519"/>
</workbook>
</file>

<file path=xl/calcChain.xml><?xml version="1.0" encoding="utf-8"?>
<calcChain xmlns="http://schemas.openxmlformats.org/spreadsheetml/2006/main">
  <c r="E4" i="7"/>
  <c r="B4"/>
  <c r="G4"/>
  <c r="G5" s="1"/>
  <c r="G6" s="1"/>
  <c r="G7" s="1"/>
  <c r="G8" s="1"/>
  <c r="G9" s="1"/>
  <c r="G10" s="1"/>
  <c r="G11" s="1"/>
  <c r="G12" s="1"/>
  <c r="G13" s="1"/>
  <c r="G14" s="1"/>
  <c r="G15" s="1"/>
  <c r="D5"/>
  <c r="E5" s="1"/>
  <c r="E2"/>
  <c r="F4" s="1"/>
  <c r="K5"/>
  <c r="K6" s="1"/>
  <c r="M17"/>
  <c r="O10" s="1"/>
  <c r="C5"/>
  <c r="B5" l="1"/>
  <c r="F5"/>
  <c r="I5" s="1"/>
  <c r="J5" s="1"/>
  <c r="D6"/>
  <c r="E6" s="1"/>
  <c r="G17"/>
  <c r="I4"/>
  <c r="J4" s="1"/>
  <c r="C6"/>
  <c r="C7" s="1"/>
  <c r="C8" s="1"/>
  <c r="K7"/>
  <c r="K8" s="1"/>
  <c r="K9" s="1"/>
  <c r="K10" s="1"/>
  <c r="K11" s="1"/>
  <c r="K12" s="1"/>
  <c r="K13" s="1"/>
  <c r="K14" s="1"/>
  <c r="K15" s="1"/>
  <c r="F6" l="1"/>
  <c r="D7"/>
  <c r="C9"/>
  <c r="C10" s="1"/>
  <c r="C11" s="1"/>
  <c r="C12" s="1"/>
  <c r="B6"/>
  <c r="K17"/>
  <c r="O9" s="1"/>
  <c r="D8" l="1"/>
  <c r="E8" s="1"/>
  <c r="E7"/>
  <c r="F7"/>
  <c r="I7" s="1"/>
  <c r="J7" s="1"/>
  <c r="B7"/>
  <c r="I6"/>
  <c r="J6" s="1"/>
  <c r="C13"/>
  <c r="C14" s="1"/>
  <c r="C15" s="1"/>
  <c r="D9" l="1"/>
  <c r="E9" s="1"/>
  <c r="B8"/>
  <c r="F8"/>
  <c r="C17"/>
  <c r="F9" l="1"/>
  <c r="B9"/>
  <c r="D10"/>
  <c r="E10" s="1"/>
  <c r="I8"/>
  <c r="J8" s="1"/>
  <c r="I9" l="1"/>
  <c r="J9" s="1"/>
  <c r="B10"/>
  <c r="F10"/>
  <c r="D11"/>
  <c r="E11" s="1"/>
  <c r="I10" l="1"/>
  <c r="J10" s="1"/>
  <c r="F11"/>
  <c r="D12"/>
  <c r="E12" s="1"/>
  <c r="B11"/>
  <c r="I11" l="1"/>
  <c r="J11" s="1"/>
  <c r="B12"/>
  <c r="F12"/>
  <c r="D13"/>
  <c r="E13" s="1"/>
  <c r="I12" l="1"/>
  <c r="J12" s="1"/>
  <c r="F13"/>
  <c r="B13"/>
  <c r="D14"/>
  <c r="E14" s="1"/>
  <c r="I13" l="1"/>
  <c r="J13" s="1"/>
  <c r="F14"/>
  <c r="B14"/>
  <c r="D15"/>
  <c r="D17" l="1"/>
  <c r="E15"/>
  <c r="I14"/>
  <c r="J14" s="1"/>
  <c r="B15"/>
  <c r="B17" s="1"/>
  <c r="F15"/>
  <c r="F17" s="1"/>
  <c r="E17"/>
  <c r="P3" s="1"/>
  <c r="O5" s="1"/>
  <c r="I15" l="1"/>
  <c r="I17" s="1"/>
  <c r="O4" s="1"/>
  <c r="O6" s="1"/>
  <c r="J15" l="1"/>
  <c r="J17" s="1"/>
  <c r="O7" s="1"/>
  <c r="O8" s="1"/>
  <c r="O14" s="1"/>
  <c r="O15" l="1"/>
  <c r="O16" s="1"/>
  <c r="P14"/>
  <c r="P15" s="1"/>
  <c r="P16" l="1"/>
  <c r="Q14"/>
  <c r="Q15" s="1"/>
  <c r="Q16" s="1"/>
  <c r="P17" l="1"/>
  <c r="O17" s="1"/>
</calcChain>
</file>

<file path=xl/sharedStrings.xml><?xml version="1.0" encoding="utf-8"?>
<sst xmlns="http://schemas.openxmlformats.org/spreadsheetml/2006/main" count="70" uniqueCount="64">
  <si>
    <t>Period</t>
  </si>
  <si>
    <t>Band Pay</t>
  </si>
  <si>
    <t>Grade Pay</t>
  </si>
  <si>
    <t>Basic Pay</t>
  </si>
  <si>
    <t>D A</t>
  </si>
  <si>
    <t>H R A</t>
  </si>
  <si>
    <t>M A</t>
  </si>
  <si>
    <t>Bonus, if any</t>
  </si>
  <si>
    <t>Gross Total</t>
  </si>
  <si>
    <t>P. Tax</t>
  </si>
  <si>
    <t>P. Fund</t>
  </si>
  <si>
    <t>Grosss Sal</t>
  </si>
  <si>
    <t>Bal</t>
  </si>
  <si>
    <t>Grosss</t>
  </si>
  <si>
    <t>NSC</t>
  </si>
  <si>
    <t>Tax</t>
  </si>
  <si>
    <t>ED Cess</t>
  </si>
  <si>
    <t>Total</t>
  </si>
  <si>
    <t>Tax Payable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</si>
  <si>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</si>
  <si>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</si>
  <si>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</si>
  <si>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</si>
  <si>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</si>
  <si>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</si>
  <si>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</si>
  <si>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</si>
  <si>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</si>
  <si>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</si>
  <si>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</si>
  <si>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</si>
  <si>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PPF</t>
  </si>
  <si>
    <t>ROPA Arrear</t>
  </si>
  <si>
    <t>SAVINGS DETAILS</t>
  </si>
  <si>
    <t>AMOUNT</t>
  </si>
  <si>
    <t>LIC (SS) PER FY</t>
  </si>
  <si>
    <t>LIC (P) PER FY</t>
  </si>
  <si>
    <t>PLI</t>
  </si>
  <si>
    <t>HBL PRINCIPAL</t>
  </si>
  <si>
    <t>CHILD TUITION FEE</t>
  </si>
  <si>
    <t>OTHER SAVINGS</t>
  </si>
  <si>
    <t>SAVINGS</t>
  </si>
  <si>
    <t>NET INCOME</t>
  </si>
  <si>
    <t>Releif U/S 10</t>
  </si>
  <si>
    <t>TOTAL SAVINGS</t>
  </si>
  <si>
    <t>HBL INTEREST</t>
  </si>
  <si>
    <t>Fill the cells highlighted in yellow color</t>
  </si>
  <si>
    <t>or left blank</t>
  </si>
  <si>
    <t>If you want to get u/s10 releief then replace the zero with house rent/month</t>
  </si>
  <si>
    <t>other wise keep the zero.</t>
  </si>
  <si>
    <t>INCOME OTHER THAN SALARY</t>
  </si>
  <si>
    <t>Fixed HRA</t>
  </si>
  <si>
    <t>Spouse</t>
  </si>
  <si>
    <t>My HRA</t>
  </si>
  <si>
    <t>Tax Calculation for Income&gt;=500000</t>
  </si>
  <si>
    <t>Family HRA Allowed</t>
  </si>
  <si>
    <t>u may change the TOTAL HRA Allowed marked red</t>
  </si>
  <si>
    <t>ETC</t>
  </si>
  <si>
    <t>RELEIF, IF ANY</t>
  </si>
  <si>
    <t>HOUSE RENT PAID PER MONTH</t>
  </si>
  <si>
    <t>INCOME TAX CALCULATION (F.Y. 2013-14) FOR WB TEACHERS ONLY (FOR PERSONAL USE)</t>
  </si>
  <si>
    <t>if spouse is salaried person and ur HRA is FIXED @6000/- then put HRA of Spouse</t>
  </si>
  <si>
    <t>INCREMENT STOPPED (Y/N)</t>
  </si>
  <si>
    <t>Y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</si>
</sst>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6"/>
      <name val="Arial"/>
      <family val="2"/>
    </font>
    <font>
      <sz val="8"/>
      <name val="Arial"/>
    </font>
    <font>
      <sz val="10"/>
      <color indexed="10"/>
      <name val="Arial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0" xfId="0" applyFont="1" applyFill="1"/>
    <xf numFmtId="0" fontId="6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3" fontId="0" fillId="2" borderId="1" xfId="0" applyNumberFormat="1" applyFill="1" applyBorder="1" applyAlignment="1" applyProtection="1">
      <alignment vertical="center"/>
      <protection locked="0"/>
    </xf>
    <xf numFmtId="3" fontId="0" fillId="2" borderId="1" xfId="0" applyNumberFormat="1" applyFill="1" applyBorder="1" applyProtection="1">
      <protection locked="0"/>
    </xf>
    <xf numFmtId="0" fontId="0" fillId="0" borderId="0" xfId="0" applyProtection="1"/>
    <xf numFmtId="0" fontId="5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/>
    </xf>
    <xf numFmtId="3" fontId="0" fillId="0" borderId="1" xfId="0" applyNumberFormat="1" applyBorder="1" applyAlignment="1" applyProtection="1">
      <alignment vertical="center"/>
    </xf>
    <xf numFmtId="3" fontId="0" fillId="0" borderId="3" xfId="0" applyNumberFormat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0" fillId="0" borderId="1" xfId="0" applyNumberFormat="1" applyBorder="1" applyAlignment="1" applyProtection="1">
      <alignment horizontal="right" vertical="center"/>
    </xf>
    <xf numFmtId="3" fontId="0" fillId="0" borderId="4" xfId="0" applyNumberFormat="1" applyBorder="1" applyAlignment="1" applyProtection="1">
      <alignment vertical="center"/>
    </xf>
    <xf numFmtId="3" fontId="0" fillId="0" borderId="5" xfId="0" applyNumberFormat="1" applyBorder="1" applyAlignment="1" applyProtection="1">
      <alignment horizontal="right" vertical="center"/>
    </xf>
    <xf numFmtId="0" fontId="0" fillId="0" borderId="1" xfId="0" applyBorder="1" applyAlignment="1" applyProtection="1">
      <alignment horizontal="left" vertical="center" wrapText="1"/>
    </xf>
    <xf numFmtId="3" fontId="0" fillId="4" borderId="1" xfId="0" applyNumberFormat="1" applyFill="1" applyBorder="1" applyAlignment="1" applyProtection="1">
      <alignment vertical="center"/>
    </xf>
    <xf numFmtId="3" fontId="0" fillId="0" borderId="1" xfId="0" applyNumberFormat="1" applyBorder="1" applyProtection="1"/>
    <xf numFmtId="3" fontId="0" fillId="0" borderId="5" xfId="0" applyNumberFormat="1" applyBorder="1" applyProtection="1"/>
    <xf numFmtId="0" fontId="0" fillId="3" borderId="1" xfId="0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7" fillId="0" borderId="0" xfId="0" applyFont="1"/>
    <xf numFmtId="0" fontId="7" fillId="5" borderId="1" xfId="0" applyFont="1" applyFill="1" applyBorder="1" applyAlignment="1" applyProtection="1">
      <alignment horizontal="center" vertical="center"/>
      <protection locked="0"/>
    </xf>
    <xf numFmtId="3" fontId="0" fillId="3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3" fontId="0" fillId="2" borderId="4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B6" sqref="B6"/>
    </sheetView>
  </sheetViews>
  <sheetFormatPr defaultRowHeight="12.75"/>
  <cols>
    <col min="2" max="2" width="40.28515625" customWidth="1"/>
  </cols>
  <sheetData>
    <row r="1" spans="1:4">
      <c r="A1">
        <v>1</v>
      </c>
      <c r="B1" t="s">
        <v>46</v>
      </c>
    </row>
    <row r="2" spans="1:4">
      <c r="A2">
        <v>2</v>
      </c>
      <c r="B2" t="s">
        <v>47</v>
      </c>
    </row>
    <row r="3" spans="1:4">
      <c r="A3">
        <v>3</v>
      </c>
      <c r="B3" t="s">
        <v>48</v>
      </c>
    </row>
    <row r="4" spans="1:4">
      <c r="A4">
        <v>4</v>
      </c>
      <c r="B4" t="s">
        <v>49</v>
      </c>
    </row>
    <row r="5" spans="1:4">
      <c r="A5">
        <v>5</v>
      </c>
      <c r="B5" s="30" t="s">
        <v>61</v>
      </c>
    </row>
    <row r="6" spans="1:4">
      <c r="A6">
        <v>6</v>
      </c>
      <c r="B6" t="s">
        <v>56</v>
      </c>
      <c r="D6" s="1">
        <v>6000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workbookViewId="0">
      <selection activeCell="D4" sqref="D4"/>
    </sheetView>
  </sheetViews>
  <sheetFormatPr defaultRowHeight="12.75"/>
  <cols>
    <col min="1" max="1" width="11.28515625" style="7" customWidth="1"/>
    <col min="2" max="2" width="9.85546875" style="7" customWidth="1"/>
    <col min="3" max="3" width="7.7109375" style="7" customWidth="1"/>
    <col min="4" max="4" width="9.7109375" style="7" customWidth="1"/>
    <col min="5" max="5" width="7.42578125" style="7" customWidth="1"/>
    <col min="6" max="6" width="7.28515625" style="7" customWidth="1"/>
    <col min="7" max="7" width="6.85546875" style="7" customWidth="1"/>
    <col min="8" max="8" width="7.140625" style="7" customWidth="1"/>
    <col min="9" max="9" width="9" style="7" customWidth="1"/>
    <col min="10" max="10" width="7.5703125" style="7" customWidth="1"/>
    <col min="11" max="11" width="9.140625" style="7"/>
    <col min="12" max="12" width="18.5703125" style="7" customWidth="1"/>
    <col min="13" max="13" width="9.28515625" style="7" customWidth="1"/>
    <col min="14" max="14" width="16.85546875" style="7" customWidth="1"/>
    <col min="15" max="16384" width="9.140625" style="7"/>
  </cols>
  <sheetData>
    <row r="1" spans="1:17" ht="27.75" customHeight="1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s="10" customFormat="1" ht="20.25" customHeight="1">
      <c r="A2" s="8" t="s">
        <v>51</v>
      </c>
      <c r="B2" s="9" t="s">
        <v>52</v>
      </c>
      <c r="C2" s="2">
        <v>0</v>
      </c>
      <c r="D2" s="9" t="s">
        <v>53</v>
      </c>
      <c r="E2" s="9">
        <f>I2-C2</f>
        <v>6000</v>
      </c>
      <c r="F2" s="36" t="s">
        <v>55</v>
      </c>
      <c r="G2" s="37"/>
      <c r="H2" s="38"/>
      <c r="I2" s="3">
        <v>6000</v>
      </c>
      <c r="K2" s="40" t="s">
        <v>62</v>
      </c>
      <c r="L2" s="40"/>
      <c r="M2" s="31" t="s">
        <v>63</v>
      </c>
    </row>
    <row r="3" spans="1:17" ht="39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  <c r="G3" s="11" t="s">
        <v>6</v>
      </c>
      <c r="H3" s="11" t="s">
        <v>7</v>
      </c>
      <c r="I3" s="11" t="s">
        <v>8</v>
      </c>
      <c r="J3" s="13" t="s">
        <v>9</v>
      </c>
      <c r="K3" s="11" t="s">
        <v>10</v>
      </c>
      <c r="L3" s="11" t="s">
        <v>33</v>
      </c>
      <c r="M3" s="11" t="s">
        <v>34</v>
      </c>
      <c r="N3" s="14" t="s">
        <v>59</v>
      </c>
      <c r="O3" s="4">
        <v>0</v>
      </c>
      <c r="P3" s="15">
        <f>O3*12-ROUND((D17+E17)*0.1,0)</f>
        <v>0</v>
      </c>
    </row>
    <row r="4" spans="1:17" s="10" customFormat="1" ht="24.75" customHeight="1">
      <c r="A4" s="16" t="s">
        <v>19</v>
      </c>
      <c r="B4" s="17">
        <f t="shared" ref="B4:B15" si="0">D4-C4</f>
        <v>0</v>
      </c>
      <c r="C4" s="5"/>
      <c r="D4" s="5"/>
      <c r="E4" s="17">
        <f>ROUND(D4*0.52,0)</f>
        <v>0</v>
      </c>
      <c r="F4" s="17">
        <f>IF(C$2=0,ROUND(D4*0.15,0),E$2)</f>
        <v>0</v>
      </c>
      <c r="G4" s="17">
        <f>IF(D4&gt;0,300,0)</f>
        <v>0</v>
      </c>
      <c r="H4" s="17"/>
      <c r="I4" s="18">
        <f t="shared" ref="I4:I15" si="1">SUM(D4:H4)</f>
        <v>0</v>
      </c>
      <c r="J4" s="19">
        <f t="shared" ref="J4:J15" si="2">IF(I4&gt;40000,200,IF(I4&gt;25000,150,IF(I4&gt;15000,130,IF(I4&gt;9000,110,IF(I4&gt;8000,90,IF(I4&gt;7000,50,IF(I4&gt;6000,45,IF(I4&gt;5000,40,0))))))))</f>
        <v>0</v>
      </c>
      <c r="K4" s="41"/>
      <c r="L4" s="20" t="s">
        <v>35</v>
      </c>
      <c r="M4" s="5"/>
      <c r="N4" s="16" t="s">
        <v>11</v>
      </c>
      <c r="O4" s="17">
        <f>I17</f>
        <v>0</v>
      </c>
    </row>
    <row r="5" spans="1:17" s="10" customFormat="1" ht="24.95" customHeight="1">
      <c r="A5" s="16" t="s">
        <v>20</v>
      </c>
      <c r="B5" s="17">
        <f t="shared" si="0"/>
        <v>0</v>
      </c>
      <c r="C5" s="17">
        <f t="shared" ref="C5:D7" si="3">C4</f>
        <v>0</v>
      </c>
      <c r="D5" s="17">
        <f t="shared" si="3"/>
        <v>0</v>
      </c>
      <c r="E5" s="17">
        <f t="shared" ref="E5:E15" si="4">ROUND(D5*0.52,0)</f>
        <v>0</v>
      </c>
      <c r="F5" s="17">
        <f t="shared" ref="F5:F15" si="5">IF(C$2=0,ROUND(D5*0.15,0),E$2)</f>
        <v>0</v>
      </c>
      <c r="G5" s="17">
        <f>G4</f>
        <v>0</v>
      </c>
      <c r="H5" s="17"/>
      <c r="I5" s="18">
        <f t="shared" si="1"/>
        <v>0</v>
      </c>
      <c r="J5" s="19">
        <f t="shared" si="2"/>
        <v>0</v>
      </c>
      <c r="K5" s="21">
        <f t="shared" ref="K5:K15" si="6">K4</f>
        <v>0</v>
      </c>
      <c r="L5" s="20" t="s">
        <v>36</v>
      </c>
      <c r="M5" s="5"/>
      <c r="N5" s="16" t="s">
        <v>43</v>
      </c>
      <c r="O5" s="16">
        <f>IF(P3&lt;=0,0,IF(P3&gt;C17,C17,P3))</f>
        <v>0</v>
      </c>
    </row>
    <row r="6" spans="1:17" s="10" customFormat="1" ht="24.95" customHeight="1">
      <c r="A6" s="16" t="s">
        <v>21</v>
      </c>
      <c r="B6" s="17">
        <f t="shared" si="0"/>
        <v>0</v>
      </c>
      <c r="C6" s="17">
        <f t="shared" si="3"/>
        <v>0</v>
      </c>
      <c r="D6" s="17">
        <f t="shared" si="3"/>
        <v>0</v>
      </c>
      <c r="E6" s="17">
        <f t="shared" si="4"/>
        <v>0</v>
      </c>
      <c r="F6" s="17">
        <f t="shared" si="5"/>
        <v>0</v>
      </c>
      <c r="G6" s="17">
        <f t="shared" ref="G6:G15" si="7">G5</f>
        <v>0</v>
      </c>
      <c r="H6" s="17"/>
      <c r="I6" s="18">
        <f t="shared" si="1"/>
        <v>0</v>
      </c>
      <c r="J6" s="19">
        <f t="shared" si="2"/>
        <v>0</v>
      </c>
      <c r="K6" s="21">
        <f t="shared" si="6"/>
        <v>0</v>
      </c>
      <c r="L6" s="20" t="s">
        <v>37</v>
      </c>
      <c r="M6" s="5"/>
      <c r="N6" s="16" t="s">
        <v>12</v>
      </c>
      <c r="O6" s="17">
        <f>O4-O5</f>
        <v>0</v>
      </c>
    </row>
    <row r="7" spans="1:17" s="10" customFormat="1" ht="24.95" customHeight="1">
      <c r="A7" s="16" t="s">
        <v>22</v>
      </c>
      <c r="B7" s="17">
        <f t="shared" si="0"/>
        <v>0</v>
      </c>
      <c r="C7" s="17">
        <f t="shared" si="3"/>
        <v>0</v>
      </c>
      <c r="D7" s="17">
        <f t="shared" si="3"/>
        <v>0</v>
      </c>
      <c r="E7" s="17">
        <f t="shared" si="4"/>
        <v>0</v>
      </c>
      <c r="F7" s="17">
        <f t="shared" si="5"/>
        <v>0</v>
      </c>
      <c r="G7" s="17">
        <f t="shared" si="7"/>
        <v>0</v>
      </c>
      <c r="H7" s="17"/>
      <c r="I7" s="18">
        <f t="shared" si="1"/>
        <v>0</v>
      </c>
      <c r="J7" s="19">
        <f t="shared" si="2"/>
        <v>0</v>
      </c>
      <c r="K7" s="21">
        <f t="shared" si="6"/>
        <v>0</v>
      </c>
      <c r="L7" s="20" t="s">
        <v>14</v>
      </c>
      <c r="M7" s="5"/>
      <c r="N7" s="16" t="s">
        <v>9</v>
      </c>
      <c r="O7" s="17">
        <f>J17</f>
        <v>0</v>
      </c>
    </row>
    <row r="8" spans="1:17" s="10" customFormat="1" ht="24.95" customHeight="1">
      <c r="A8" s="16" t="s">
        <v>23</v>
      </c>
      <c r="B8" s="17">
        <f t="shared" si="0"/>
        <v>0</v>
      </c>
      <c r="C8" s="17">
        <f t="shared" ref="C8:C15" si="8">C7</f>
        <v>0</v>
      </c>
      <c r="D8" s="22">
        <f>IF(M2="Y",D7,(D7+IF(MOD(D7*0.03,10)&gt;1,D7*0.03-MOD(D7*0.03,10)+10,D7*0.03-MOD(D7*0.03,10))))</f>
        <v>0</v>
      </c>
      <c r="E8" s="17">
        <f t="shared" si="4"/>
        <v>0</v>
      </c>
      <c r="F8" s="17">
        <f t="shared" si="5"/>
        <v>0</v>
      </c>
      <c r="G8" s="17">
        <f t="shared" si="7"/>
        <v>0</v>
      </c>
      <c r="H8" s="17"/>
      <c r="I8" s="18">
        <f t="shared" si="1"/>
        <v>0</v>
      </c>
      <c r="J8" s="19">
        <f t="shared" si="2"/>
        <v>0</v>
      </c>
      <c r="K8" s="21">
        <f t="shared" si="6"/>
        <v>0</v>
      </c>
      <c r="L8" s="20" t="s">
        <v>38</v>
      </c>
      <c r="M8" s="5"/>
      <c r="N8" s="16" t="s">
        <v>13</v>
      </c>
      <c r="O8" s="17">
        <f>O6-O7</f>
        <v>0</v>
      </c>
    </row>
    <row r="9" spans="1:17" s="10" customFormat="1" ht="24.95" customHeight="1">
      <c r="A9" s="16" t="s">
        <v>24</v>
      </c>
      <c r="B9" s="17">
        <f t="shared" si="0"/>
        <v>0</v>
      </c>
      <c r="C9" s="17">
        <f t="shared" si="8"/>
        <v>0</v>
      </c>
      <c r="D9" s="17">
        <f t="shared" ref="D9:D15" si="9">D8</f>
        <v>0</v>
      </c>
      <c r="E9" s="17">
        <f t="shared" si="4"/>
        <v>0</v>
      </c>
      <c r="F9" s="17">
        <f t="shared" si="5"/>
        <v>0</v>
      </c>
      <c r="G9" s="17">
        <f t="shared" si="7"/>
        <v>0</v>
      </c>
      <c r="H9" s="17"/>
      <c r="I9" s="18">
        <f t="shared" si="1"/>
        <v>0</v>
      </c>
      <c r="J9" s="19">
        <f t="shared" si="2"/>
        <v>0</v>
      </c>
      <c r="K9" s="21">
        <f t="shared" si="6"/>
        <v>0</v>
      </c>
      <c r="L9" s="20" t="s">
        <v>39</v>
      </c>
      <c r="M9" s="5"/>
      <c r="N9" s="16" t="s">
        <v>10</v>
      </c>
      <c r="O9" s="17">
        <f>K17</f>
        <v>0</v>
      </c>
    </row>
    <row r="10" spans="1:17" s="10" customFormat="1" ht="24.95" customHeight="1">
      <c r="A10" s="16" t="s">
        <v>25</v>
      </c>
      <c r="B10" s="17">
        <f t="shared" si="0"/>
        <v>0</v>
      </c>
      <c r="C10" s="17">
        <f t="shared" si="8"/>
        <v>0</v>
      </c>
      <c r="D10" s="17">
        <f t="shared" si="9"/>
        <v>0</v>
      </c>
      <c r="E10" s="17">
        <f t="shared" si="4"/>
        <v>0</v>
      </c>
      <c r="F10" s="17">
        <f t="shared" si="5"/>
        <v>0</v>
      </c>
      <c r="G10" s="17">
        <f t="shared" si="7"/>
        <v>0</v>
      </c>
      <c r="H10" s="17"/>
      <c r="I10" s="18">
        <f t="shared" si="1"/>
        <v>0</v>
      </c>
      <c r="J10" s="19">
        <f t="shared" si="2"/>
        <v>0</v>
      </c>
      <c r="K10" s="21">
        <f t="shared" si="6"/>
        <v>0</v>
      </c>
      <c r="L10" s="20" t="s">
        <v>31</v>
      </c>
      <c r="M10" s="5"/>
      <c r="N10" s="16" t="s">
        <v>41</v>
      </c>
      <c r="O10" s="17">
        <f>M17</f>
        <v>0</v>
      </c>
    </row>
    <row r="11" spans="1:17" s="10" customFormat="1" ht="24.95" customHeight="1">
      <c r="A11" s="16" t="s">
        <v>26</v>
      </c>
      <c r="B11" s="17">
        <f t="shared" si="0"/>
        <v>0</v>
      </c>
      <c r="C11" s="17">
        <f t="shared" si="8"/>
        <v>0</v>
      </c>
      <c r="D11" s="17">
        <f t="shared" si="9"/>
        <v>0</v>
      </c>
      <c r="E11" s="17">
        <f t="shared" si="4"/>
        <v>0</v>
      </c>
      <c r="F11" s="17">
        <f t="shared" si="5"/>
        <v>0</v>
      </c>
      <c r="G11" s="17">
        <f t="shared" si="7"/>
        <v>0</v>
      </c>
      <c r="H11" s="17"/>
      <c r="I11" s="18">
        <f t="shared" si="1"/>
        <v>0</v>
      </c>
      <c r="J11" s="19">
        <f t="shared" si="2"/>
        <v>0</v>
      </c>
      <c r="K11" s="21">
        <f t="shared" si="6"/>
        <v>0</v>
      </c>
      <c r="L11" s="20" t="s">
        <v>40</v>
      </c>
      <c r="M11" s="5"/>
      <c r="N11" s="16" t="s">
        <v>45</v>
      </c>
      <c r="O11" s="5"/>
    </row>
    <row r="12" spans="1:17" s="10" customFormat="1" ht="24.95" customHeight="1">
      <c r="A12" s="16" t="s">
        <v>27</v>
      </c>
      <c r="B12" s="17">
        <f t="shared" si="0"/>
        <v>0</v>
      </c>
      <c r="C12" s="17">
        <f t="shared" si="8"/>
        <v>0</v>
      </c>
      <c r="D12" s="17">
        <f t="shared" si="9"/>
        <v>0</v>
      </c>
      <c r="E12" s="17">
        <f t="shared" si="4"/>
        <v>0</v>
      </c>
      <c r="F12" s="17">
        <f t="shared" si="5"/>
        <v>0</v>
      </c>
      <c r="G12" s="17">
        <f t="shared" si="7"/>
        <v>0</v>
      </c>
      <c r="H12" s="17"/>
      <c r="I12" s="18">
        <f t="shared" si="1"/>
        <v>0</v>
      </c>
      <c r="J12" s="19">
        <f t="shared" si="2"/>
        <v>0</v>
      </c>
      <c r="K12" s="21">
        <f t="shared" si="6"/>
        <v>0</v>
      </c>
      <c r="L12" s="20" t="s">
        <v>57</v>
      </c>
      <c r="M12" s="5"/>
      <c r="N12" s="16" t="s">
        <v>58</v>
      </c>
      <c r="O12" s="5"/>
    </row>
    <row r="13" spans="1:17" s="10" customFormat="1" ht="24.95" customHeight="1">
      <c r="A13" s="16" t="s">
        <v>28</v>
      </c>
      <c r="B13" s="17">
        <f t="shared" si="0"/>
        <v>0</v>
      </c>
      <c r="C13" s="17">
        <f t="shared" si="8"/>
        <v>0</v>
      </c>
      <c r="D13" s="17">
        <f t="shared" si="9"/>
        <v>0</v>
      </c>
      <c r="E13" s="17">
        <f>ROUND(D13*0.52,0)</f>
        <v>0</v>
      </c>
      <c r="F13" s="17">
        <f t="shared" si="5"/>
        <v>0</v>
      </c>
      <c r="G13" s="17">
        <f t="shared" si="7"/>
        <v>0</v>
      </c>
      <c r="H13" s="17"/>
      <c r="I13" s="18">
        <f t="shared" si="1"/>
        <v>0</v>
      </c>
      <c r="J13" s="19">
        <f t="shared" si="2"/>
        <v>0</v>
      </c>
      <c r="K13" s="21">
        <f t="shared" si="6"/>
        <v>0</v>
      </c>
      <c r="L13" s="20" t="s">
        <v>57</v>
      </c>
      <c r="M13" s="5"/>
      <c r="N13" s="23" t="s">
        <v>50</v>
      </c>
      <c r="O13" s="5"/>
      <c r="P13" s="34" t="s">
        <v>54</v>
      </c>
      <c r="Q13" s="35"/>
    </row>
    <row r="14" spans="1:17" s="10" customFormat="1" ht="24.95" customHeight="1">
      <c r="A14" s="16" t="s">
        <v>29</v>
      </c>
      <c r="B14" s="17">
        <f t="shared" si="0"/>
        <v>0</v>
      </c>
      <c r="C14" s="17">
        <f t="shared" si="8"/>
        <v>0</v>
      </c>
      <c r="D14" s="17">
        <f t="shared" si="9"/>
        <v>0</v>
      </c>
      <c r="E14" s="17">
        <f t="shared" si="4"/>
        <v>0</v>
      </c>
      <c r="F14" s="17">
        <f t="shared" si="5"/>
        <v>0</v>
      </c>
      <c r="G14" s="17">
        <f>G13</f>
        <v>0</v>
      </c>
      <c r="H14" s="17"/>
      <c r="I14" s="18">
        <f t="shared" si="1"/>
        <v>0</v>
      </c>
      <c r="J14" s="19">
        <f t="shared" si="2"/>
        <v>0</v>
      </c>
      <c r="K14" s="21">
        <f t="shared" si="6"/>
        <v>0</v>
      </c>
      <c r="L14" s="20" t="s">
        <v>57</v>
      </c>
      <c r="M14" s="5"/>
      <c r="N14" s="16" t="s">
        <v>42</v>
      </c>
      <c r="O14" s="17">
        <f>O8-IF((O9+O10)&lt;=100000,(O9+O10),100000)-O11-O12+O13</f>
        <v>0</v>
      </c>
      <c r="P14" s="24">
        <f>IF(O14=0,0,O14-500000)</f>
        <v>0</v>
      </c>
      <c r="Q14" s="24">
        <f>IF(P15=0,0,O14-200000-P14)</f>
        <v>0</v>
      </c>
    </row>
    <row r="15" spans="1:17" s="10" customFormat="1" ht="24.95" customHeight="1">
      <c r="A15" s="16" t="s">
        <v>30</v>
      </c>
      <c r="B15" s="17">
        <f t="shared" si="0"/>
        <v>0</v>
      </c>
      <c r="C15" s="17">
        <f t="shared" si="8"/>
        <v>0</v>
      </c>
      <c r="D15" s="17">
        <f t="shared" si="9"/>
        <v>0</v>
      </c>
      <c r="E15" s="17">
        <f t="shared" si="4"/>
        <v>0</v>
      </c>
      <c r="F15" s="17">
        <f t="shared" si="5"/>
        <v>0</v>
      </c>
      <c r="G15" s="17">
        <f t="shared" si="7"/>
        <v>0</v>
      </c>
      <c r="H15" s="17"/>
      <c r="I15" s="18">
        <f t="shared" si="1"/>
        <v>0</v>
      </c>
      <c r="J15" s="19">
        <f t="shared" si="2"/>
        <v>0</v>
      </c>
      <c r="K15" s="21">
        <f t="shared" si="6"/>
        <v>0</v>
      </c>
      <c r="L15" s="20" t="s">
        <v>57</v>
      </c>
      <c r="M15" s="5"/>
      <c r="N15" s="16" t="s">
        <v>15</v>
      </c>
      <c r="O15" s="17">
        <f>IF((O14-200000)*0.1&lt;=0,0,(O14-200000)*0.1)-2000</f>
        <v>-2000</v>
      </c>
      <c r="P15" s="24">
        <f>IF(P14*0.2&lt;=0,0,P14*0.2)</f>
        <v>0</v>
      </c>
      <c r="Q15" s="24">
        <f>IF(Q14*0.1&lt;=0,0,Q14*0.1)</f>
        <v>0</v>
      </c>
    </row>
    <row r="16" spans="1:17" ht="25.5" customHeight="1">
      <c r="A16" s="23" t="s">
        <v>32</v>
      </c>
      <c r="B16" s="25"/>
      <c r="C16" s="25"/>
      <c r="D16" s="25"/>
      <c r="E16" s="25"/>
      <c r="F16" s="25"/>
      <c r="G16" s="25"/>
      <c r="H16" s="25"/>
      <c r="I16" s="5">
        <v>0</v>
      </c>
      <c r="J16" s="26"/>
      <c r="K16" s="25"/>
      <c r="L16" s="20" t="s">
        <v>57</v>
      </c>
      <c r="M16" s="6"/>
      <c r="N16" s="16" t="s">
        <v>16</v>
      </c>
      <c r="O16" s="17">
        <f>IF(O15&gt;0,ROUND(O15*0.02,0)+ROUND(O15*0.01,0),0)</f>
        <v>0</v>
      </c>
      <c r="P16" s="24">
        <f>ROUND(P15*0.02,0)+ROUND(P15*0.01,0)</f>
        <v>0</v>
      </c>
      <c r="Q16" s="24">
        <f>ROUND(Q15*0.02,0)+ROUND(Q15*0.01,0)</f>
        <v>0</v>
      </c>
    </row>
    <row r="17" spans="1:17" ht="30" customHeight="1">
      <c r="A17" s="23" t="s">
        <v>17</v>
      </c>
      <c r="B17" s="17">
        <f t="shared" ref="B17:G17" si="10">SUM(B4:B16)</f>
        <v>0</v>
      </c>
      <c r="C17" s="17">
        <f t="shared" si="10"/>
        <v>0</v>
      </c>
      <c r="D17" s="17">
        <f t="shared" si="10"/>
        <v>0</v>
      </c>
      <c r="E17" s="17">
        <f t="shared" si="10"/>
        <v>0</v>
      </c>
      <c r="F17" s="17">
        <f t="shared" si="10"/>
        <v>0</v>
      </c>
      <c r="G17" s="17">
        <f t="shared" si="10"/>
        <v>0</v>
      </c>
      <c r="H17" s="5"/>
      <c r="I17" s="17">
        <f>SUM(I4:I16)+H17</f>
        <v>0</v>
      </c>
      <c r="J17" s="17">
        <f>SUM(J4:J16)</f>
        <v>0</v>
      </c>
      <c r="K17" s="17">
        <f>SUM(K4:K16)</f>
        <v>0</v>
      </c>
      <c r="L17" s="20" t="s">
        <v>44</v>
      </c>
      <c r="M17" s="17">
        <f>SUM(M4:M16)</f>
        <v>0</v>
      </c>
      <c r="N17" s="27" t="s">
        <v>18</v>
      </c>
      <c r="O17" s="28">
        <f>IF(P17=0,IF((O15+O16)&lt;0,0,(O15+O16)))</f>
        <v>0</v>
      </c>
      <c r="P17" s="32">
        <f>Q15+Q16+P15+P16</f>
        <v>0</v>
      </c>
      <c r="Q17" s="33"/>
    </row>
    <row r="18" spans="1:17" ht="22.5" customHeight="1">
      <c r="A18" s="29"/>
    </row>
    <row r="19" spans="1:17" ht="15" customHeight="1"/>
  </sheetData>
  <sheetProtection password="EBDC" sheet="1" objects="1" scenarios="1"/>
  <mergeCells count="5">
    <mergeCell ref="P17:Q17"/>
    <mergeCell ref="P13:Q13"/>
    <mergeCell ref="F2:H2"/>
    <mergeCell ref="A1:O1"/>
    <mergeCell ref="K2:L2"/>
  </mergeCells>
  <phoneticPr fontId="0" type="noConversion"/>
  <pageMargins left="0.33" right="0.31" top="1" bottom="1" header="0.5" footer="0.5"/>
  <pageSetup paperSize="9" scale="85" orientation="landscape" r:id="rId1"/>
  <headerFooter alignWithMargins="0"/>
  <ignoredErrors>
    <ignoredError sqref="O7 D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</vt:lpstr>
      <vt:lpstr>13-14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RANJAN MANDAL</dc:creator>
  <cp:lastModifiedBy>RANJAN</cp:lastModifiedBy>
  <cp:lastPrinted>2013-08-06T04:39:59Z</cp:lastPrinted>
  <dcterms:created xsi:type="dcterms:W3CDTF">2011-05-29T04:20:10Z</dcterms:created>
  <dcterms:modified xsi:type="dcterms:W3CDTF">2013-08-06T13:53:39Z</dcterms:modified>
</cp:coreProperties>
</file>